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516" windowWidth="2074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<sst xmlns="http://schemas.openxmlformats.org/spreadsheetml/2006/main" count="47" uniqueCount="44">
  <si>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 xml:space="preserve">When your business grows, move to a 90/10 split to keep more of your commissions! </t>
  </si>
  <si>
    <t xml:space="preserve">* Included as part of your Dues… at NO CHARGE: </t>
  </si>
  <si>
    <t>Breakdown of Expenses</t>
  </si>
  <si>
    <t>RE/MAX</t>
  </si>
  <si>
    <t xml:space="preserve">Instructions:  </t>
  </si>
  <si>
    <t>Each office independently owned and operated</t>
  </si>
  <si>
    <t>2. Enter Your Broker's Admin Percent (typically 5-6%):</t>
  </si>
  <si>
    <t>3. Enter your Gross Commission Split:</t>
  </si>
  <si>
    <t>This spreadsheet will calculate your GCI (gross commission income).</t>
  </si>
  <si>
    <t>You can then make changes and get new results, or click on File…Save to save your work.</t>
  </si>
  <si>
    <t>Enter your values in the yellow fields to the right of each step.  This data is used to populate the tables below.</t>
  </si>
  <si>
    <t>Office</t>
  </si>
  <si>
    <t>St. Croix</t>
  </si>
  <si>
    <t>Your Current</t>
  </si>
  <si>
    <t>REMAX Design Center for all your Personalized Promotional Needs</t>
  </si>
  <si>
    <t>All NAR, VITAR and MLS Dues Annualized</t>
  </si>
  <si>
    <r>
      <t xml:space="preserve">Single Year </t>
    </r>
    <r>
      <rPr>
        <b/>
        <sz val="8"/>
        <color indexed="17"/>
        <rFont val="Verdana"/>
        <family val="2"/>
      </rPr>
      <t>REMAX St. Croix Advantage… In YOUR Pocket</t>
    </r>
  </si>
  <si>
    <r>
      <t>Three Years</t>
    </r>
    <r>
      <rPr>
        <b/>
        <sz val="8"/>
        <color indexed="17"/>
        <rFont val="Verdana"/>
        <family val="2"/>
      </rPr>
      <t xml:space="preserve"> REMAX St. Croix Advantage… In YOUR Pocket</t>
    </r>
  </si>
  <si>
    <t>All of the Many, Many REMAX Services designed for YOUR Success</t>
  </si>
  <si>
    <t>RE/MAX International Monthly Advertising Annualized</t>
  </si>
  <si>
    <t>Total Annual Cost Comparison</t>
  </si>
  <si>
    <t>All Contracts and documents are stored in the "cloud" so you can work anywhere you have internet!</t>
  </si>
  <si>
    <r>
      <t>Five Years</t>
    </r>
    <r>
      <rPr>
        <b/>
        <sz val="8"/>
        <color indexed="17"/>
        <rFont val="Verdana"/>
        <family val="2"/>
      </rPr>
      <t xml:space="preserve"> REMAX St. Croix Advantage… In YOUR Pocket</t>
    </r>
  </si>
  <si>
    <t>70/30</t>
  </si>
  <si>
    <t>50/50</t>
  </si>
  <si>
    <t>YOUR Current Company "Administrative" Fee</t>
  </si>
  <si>
    <t>1. Enter your Annual (1099) Commisson (what you brought home):</t>
  </si>
  <si>
    <t>Total Monthly Cost Comparison (expenses AND commission to broker)</t>
  </si>
  <si>
    <t>Monthly Bill (Money out of pocket)</t>
  </si>
  <si>
    <t>Annual Gross Commission Income (before your Split and fees)</t>
  </si>
  <si>
    <t>*RE/MAX International Annual Dues</t>
  </si>
  <si>
    <t>How much can you save with RE/MAX?</t>
  </si>
  <si>
    <r>
      <t xml:space="preserve">  </t>
    </r>
    <r>
      <rPr>
        <b/>
        <sz val="8"/>
        <rFont val="Verdana"/>
        <family val="2"/>
      </rPr>
      <t xml:space="preserve"> </t>
    </r>
    <r>
      <rPr>
        <b/>
        <u val="single"/>
        <sz val="8"/>
        <rFont val="Verdana"/>
        <family val="0"/>
      </rPr>
      <t>Monthly</t>
    </r>
    <r>
      <rPr>
        <b/>
        <sz val="8"/>
        <rFont val="Verdana"/>
        <family val="2"/>
      </rPr>
      <t xml:space="preserve"> REMAX St. Croix Advantage…</t>
    </r>
    <r>
      <rPr>
        <b/>
        <sz val="8"/>
        <color indexed="17"/>
        <rFont val="Verdana"/>
        <family val="2"/>
      </rPr>
      <t xml:space="preserve"> In YOUR Pocket</t>
    </r>
  </si>
  <si>
    <t>REMAX University for On-Line Information and Educational Classes</t>
  </si>
  <si>
    <t>We want you to pick a split that's right for you!</t>
  </si>
  <si>
    <t xml:space="preserve">If you don't have lots of cash, start at a 70/30 or 50/50 split for low upfront costs. </t>
  </si>
  <si>
    <t>Private</t>
  </si>
  <si>
    <t>Home</t>
  </si>
  <si>
    <t>Commission Splits Comparison Examples</t>
  </si>
  <si>
    <t xml:space="preserve">Annual Commissions  Paid to The Broker Comparison </t>
  </si>
  <si>
    <t>RE/MAX St. Croix Annual Shared Expense</t>
  </si>
  <si>
    <t>YOUR Annual Take Home Amount (total minus commission fees and dues)</t>
  </si>
  <si>
    <t>"At Home" agents have shared space available at the office without having</t>
  </si>
  <si>
    <t xml:space="preserve"> to pay for their own desk! When you win, we win!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</si>
</sst>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0.0%"/>
    <numFmt numFmtId="167" formatCode="0.0"/>
    <numFmt numFmtId="168" formatCode="&quot;$&quot;#,##0.0"/>
    <numFmt numFmtId="169" formatCode="&quot;$&quot;#,##0.00"/>
    <numFmt numFmtId="170" formatCode="&quot;$&quot;#,##0.00000"/>
  </numFmts>
  <fonts count="54">
    <font>
      <sz val="10"/>
      <name val="Arial"/>
      <family val="0"/>
    </font>
    <font>
      <b/>
      <sz val="9"/>
      <name val="Verdana"/>
      <family val="2"/>
    </font>
    <font>
      <sz val="8"/>
      <name val="Verdana"/>
      <family val="0"/>
    </font>
    <font>
      <b/>
      <sz val="8"/>
      <name val="Verdana"/>
      <family val="2"/>
    </font>
    <font>
      <i/>
      <sz val="8"/>
      <name val="Verdana"/>
      <family val="2"/>
    </font>
    <font>
      <b/>
      <sz val="8"/>
      <color indexed="10"/>
      <name val="Verdana"/>
      <family val="2"/>
    </font>
    <font>
      <b/>
      <sz val="8"/>
      <color indexed="9"/>
      <name val="Verdana"/>
      <family val="2"/>
    </font>
    <font>
      <sz val="8"/>
      <color indexed="10"/>
      <name val="Verdana"/>
      <family val="2"/>
    </font>
    <font>
      <sz val="8"/>
      <color indexed="12"/>
      <name val="Verdana"/>
      <family val="2"/>
    </font>
    <font>
      <b/>
      <sz val="10"/>
      <color indexed="12"/>
      <name val="Verdana"/>
      <family val="2"/>
    </font>
    <font>
      <b/>
      <sz val="13"/>
      <name val="Verdana"/>
      <family val="2"/>
    </font>
    <font>
      <b/>
      <sz val="8"/>
      <color indexed="12"/>
      <name val="Verdana"/>
      <family val="2"/>
    </font>
    <font>
      <b/>
      <sz val="8"/>
      <color indexed="17"/>
      <name val="Verdana"/>
      <family val="2"/>
    </font>
    <font>
      <b/>
      <u val="single"/>
      <sz val="8"/>
      <color indexed="17"/>
      <name val="Verdana"/>
      <family val="2"/>
    </font>
    <font>
      <sz val="8"/>
      <color indexed="39"/>
      <name val="Verdana"/>
      <family val="0"/>
    </font>
    <font>
      <b/>
      <sz val="8"/>
      <color indexed="39"/>
      <name val="Verdana"/>
      <family val="0"/>
    </font>
    <font>
      <sz val="8"/>
      <color indexed="8"/>
      <name val="Verdana"/>
      <family val="0"/>
    </font>
    <font>
      <b/>
      <u val="single"/>
      <sz val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165" fontId="2" fillId="33" borderId="0" xfId="0" applyNumberFormat="1" applyFont="1" applyFill="1" applyAlignment="1">
      <alignment/>
    </xf>
    <xf numFmtId="0" fontId="3" fillId="0" borderId="0" xfId="0" applyFont="1" applyAlignment="1">
      <alignment/>
    </xf>
    <xf numFmtId="166" fontId="2" fillId="33" borderId="0" xfId="0" applyNumberFormat="1" applyFont="1" applyFill="1" applyAlignment="1">
      <alignment/>
    </xf>
    <xf numFmtId="166" fontId="2" fillId="33" borderId="0" xfId="59" applyNumberFormat="1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1" fillId="0" borderId="0" xfId="0" applyFont="1" applyBorder="1" applyAlignment="1">
      <alignment/>
    </xf>
    <xf numFmtId="169" fontId="2" fillId="0" borderId="0" xfId="0" applyNumberFormat="1" applyFont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9" fontId="7" fillId="0" borderId="15" xfId="0" applyNumberFormat="1" applyFont="1" applyBorder="1" applyAlignment="1">
      <alignment horizontal="center"/>
    </xf>
    <xf numFmtId="9" fontId="8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16" xfId="0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8" fillId="0" borderId="0" xfId="44" applyNumberFormat="1" applyFont="1" applyBorder="1" applyAlignment="1">
      <alignment/>
    </xf>
    <xf numFmtId="6" fontId="1" fillId="0" borderId="17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169" fontId="7" fillId="0" borderId="18" xfId="44" applyNumberFormat="1" applyFont="1" applyBorder="1" applyAlignment="1">
      <alignment horizontal="center"/>
    </xf>
    <xf numFmtId="169" fontId="5" fillId="0" borderId="17" xfId="0" applyNumberFormat="1" applyFont="1" applyBorder="1" applyAlignment="1">
      <alignment horizontal="center"/>
    </xf>
    <xf numFmtId="169" fontId="5" fillId="0" borderId="0" xfId="0" applyNumberFormat="1" applyFont="1" applyBorder="1" applyAlignment="1">
      <alignment horizontal="center"/>
    </xf>
    <xf numFmtId="169" fontId="8" fillId="0" borderId="18" xfId="44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8" fillId="0" borderId="0" xfId="0" applyFont="1" applyAlignment="1">
      <alignment/>
    </xf>
    <xf numFmtId="169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169" fontId="8" fillId="35" borderId="18" xfId="44" applyNumberFormat="1" applyFont="1" applyFill="1" applyBorder="1" applyAlignment="1">
      <alignment horizontal="center"/>
    </xf>
    <xf numFmtId="169" fontId="14" fillId="0" borderId="18" xfId="44" applyNumberFormat="1" applyFont="1" applyBorder="1" applyAlignment="1">
      <alignment horizontal="center"/>
    </xf>
    <xf numFmtId="169" fontId="15" fillId="0" borderId="17" xfId="0" applyNumberFormat="1" applyFont="1" applyBorder="1" applyAlignment="1">
      <alignment horizontal="center"/>
    </xf>
    <xf numFmtId="169" fontId="1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169" fontId="16" fillId="0" borderId="18" xfId="44" applyNumberFormat="1" applyFont="1" applyBorder="1" applyAlignment="1">
      <alignment horizontal="center"/>
    </xf>
    <xf numFmtId="169" fontId="16" fillId="35" borderId="18" xfId="44" applyNumberFormat="1" applyFont="1" applyFill="1" applyBorder="1" applyAlignment="1">
      <alignment horizontal="center"/>
    </xf>
    <xf numFmtId="165" fontId="3" fillId="36" borderId="18" xfId="0" applyNumberFormat="1" applyFont="1" applyFill="1" applyBorder="1" applyAlignment="1" applyProtection="1">
      <alignment horizontal="center"/>
      <protection locked="0"/>
    </xf>
    <xf numFmtId="10" fontId="5" fillId="36" borderId="18" xfId="0" applyNumberFormat="1" applyFont="1" applyFill="1" applyBorder="1" applyAlignment="1" applyProtection="1">
      <alignment horizontal="center"/>
      <protection locked="0"/>
    </xf>
    <xf numFmtId="0" fontId="1" fillId="37" borderId="0" xfId="0" applyFont="1" applyFill="1" applyBorder="1" applyAlignment="1">
      <alignment horizontal="right"/>
    </xf>
    <xf numFmtId="0" fontId="2" fillId="37" borderId="0" xfId="0" applyFont="1" applyFill="1" applyAlignment="1">
      <alignment/>
    </xf>
    <xf numFmtId="169" fontId="5" fillId="37" borderId="0" xfId="0" applyNumberFormat="1" applyFont="1" applyFill="1" applyBorder="1" applyAlignment="1">
      <alignment horizontal="center"/>
    </xf>
    <xf numFmtId="169" fontId="15" fillId="37" borderId="0" xfId="0" applyNumberFormat="1" applyFont="1" applyFill="1" applyBorder="1" applyAlignment="1">
      <alignment horizontal="center"/>
    </xf>
    <xf numFmtId="6" fontId="2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0</xdr:col>
      <xdr:colOff>1571625</xdr:colOff>
      <xdr:row>3</xdr:row>
      <xdr:rowOff>85725</xdr:rowOff>
    </xdr:to>
    <xdr:pic>
      <xdr:nvPicPr>
        <xdr:cNvPr id="1" name="Picture 1" descr="REMax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533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4">
      <selection activeCell="C13" sqref="C13"/>
    </sheetView>
  </sheetViews>
  <sheetFormatPr defaultColWidth="11.57421875" defaultRowHeight="12.75"/>
  <cols>
    <col min="1" max="1" width="66.28125" style="8" customWidth="1"/>
    <col min="2" max="2" width="12.7109375" style="1" hidden="1" customWidth="1"/>
    <col min="3" max="3" width="16.7109375" style="1" customWidth="1"/>
    <col min="4" max="6" width="12.28125" style="1" customWidth="1"/>
    <col min="7" max="7" width="13.00390625" style="1" customWidth="1"/>
    <col min="8" max="16384" width="11.421875" style="1" customWidth="1"/>
  </cols>
  <sheetData>
    <row r="1" spans="6:7" ht="10.5">
      <c r="F1" s="7"/>
      <c r="G1" s="7"/>
    </row>
    <row r="2" spans="6:7" ht="10.5">
      <c r="F2" s="7"/>
      <c r="G2" s="7"/>
    </row>
    <row r="3" spans="6:7" ht="10.5">
      <c r="F3" s="7"/>
      <c r="G3" s="7"/>
    </row>
    <row r="4" ht="18" customHeight="1">
      <c r="A4" s="38" t="s">
        <v>12</v>
      </c>
    </row>
    <row r="5" ht="10.5">
      <c r="A5" s="8" t="s">
        <v>5</v>
      </c>
    </row>
    <row r="7" spans="1:7" ht="10.5">
      <c r="A7" s="33" t="s">
        <v>8</v>
      </c>
      <c r="B7" s="33"/>
      <c r="C7" s="33"/>
      <c r="D7" s="33"/>
      <c r="E7" s="33"/>
      <c r="F7" s="33"/>
      <c r="G7" s="33"/>
    </row>
    <row r="8" spans="1:7" ht="10.5">
      <c r="A8" s="33" t="s">
        <v>9</v>
      </c>
      <c r="B8" s="33"/>
      <c r="C8" s="33"/>
      <c r="D8" s="33"/>
      <c r="E8" s="33"/>
      <c r="F8" s="33"/>
      <c r="G8" s="33"/>
    </row>
    <row r="9" spans="1:7" ht="16.5" customHeight="1">
      <c r="A9" s="33" t="s">
        <v>4</v>
      </c>
      <c r="B9" s="30"/>
      <c r="C9" s="9"/>
      <c r="D9" s="9"/>
      <c r="E9" s="9"/>
      <c r="F9" s="9"/>
      <c r="G9" s="9"/>
    </row>
    <row r="10" spans="1:7" s="3" customFormat="1" ht="10.5" customHeight="1">
      <c r="A10" s="33" t="s">
        <v>10</v>
      </c>
      <c r="C10" s="10"/>
      <c r="D10" s="10"/>
      <c r="E10" s="10"/>
      <c r="F10" s="10"/>
      <c r="G10" s="10"/>
    </row>
    <row r="11" ht="10.5" customHeight="1"/>
    <row r="12" spans="1:7" ht="12">
      <c r="A12" s="32" t="s">
        <v>26</v>
      </c>
      <c r="B12" s="2"/>
      <c r="C12" s="55">
        <v>75000</v>
      </c>
      <c r="F12" s="3"/>
      <c r="G12" s="3"/>
    </row>
    <row r="13" spans="1:7" ht="12">
      <c r="A13" s="32" t="s">
        <v>6</v>
      </c>
      <c r="B13" s="4"/>
      <c r="C13" s="56">
        <v>0.05</v>
      </c>
      <c r="F13" s="3"/>
      <c r="G13" s="3"/>
    </row>
    <row r="14" spans="1:5" ht="12">
      <c r="A14" s="32" t="s">
        <v>7</v>
      </c>
      <c r="B14" s="5"/>
      <c r="C14" s="56">
        <v>0.8</v>
      </c>
      <c r="D14" s="6"/>
      <c r="E14" s="3"/>
    </row>
    <row r="15" spans="4:7" ht="12" thickBot="1">
      <c r="D15" s="6"/>
      <c r="E15" s="6"/>
      <c r="F15" s="6"/>
      <c r="G15" s="6"/>
    </row>
    <row r="16" spans="1:3" ht="12.75" thickBot="1">
      <c r="A16" s="11" t="s">
        <v>29</v>
      </c>
      <c r="B16" s="12"/>
      <c r="C16" s="28">
        <f>(C12*(1/C14))*(1/(1-C13))</f>
        <v>98684.21052631579</v>
      </c>
    </row>
    <row r="17" ht="12" thickBot="1">
      <c r="B17" s="61">
        <f>C16-(C16*C13)</f>
        <v>93750</v>
      </c>
    </row>
    <row r="18" spans="3:7" ht="10.5">
      <c r="C18" s="13" t="s">
        <v>13</v>
      </c>
      <c r="D18" s="13" t="s">
        <v>3</v>
      </c>
      <c r="E18" s="13" t="s">
        <v>3</v>
      </c>
      <c r="F18" s="14" t="s">
        <v>3</v>
      </c>
      <c r="G18" s="14" t="s">
        <v>3</v>
      </c>
    </row>
    <row r="19" spans="1:7" ht="12.75" thickBot="1">
      <c r="A19" s="15" t="s">
        <v>2</v>
      </c>
      <c r="B19" s="8"/>
      <c r="C19" s="16" t="s">
        <v>11</v>
      </c>
      <c r="D19" s="16" t="s">
        <v>36</v>
      </c>
      <c r="E19" s="16" t="s">
        <v>37</v>
      </c>
      <c r="F19" s="17" t="s">
        <v>23</v>
      </c>
      <c r="G19" s="17" t="s">
        <v>24</v>
      </c>
    </row>
    <row r="20" spans="1:7" ht="10.5">
      <c r="A20" s="22" t="s">
        <v>38</v>
      </c>
      <c r="B20" s="18"/>
      <c r="C20" s="19">
        <f>C14</f>
        <v>0.8</v>
      </c>
      <c r="D20" s="20">
        <v>0.9</v>
      </c>
      <c r="E20" s="20">
        <v>0.9</v>
      </c>
      <c r="F20" s="20">
        <v>0.7</v>
      </c>
      <c r="G20" s="20">
        <v>0.5</v>
      </c>
    </row>
    <row r="21" spans="1:7" ht="10.5">
      <c r="A21" s="22" t="s">
        <v>39</v>
      </c>
      <c r="B21" s="18"/>
      <c r="C21" s="34">
        <f>C16-(C16*C13)-(B17*C20)</f>
        <v>18750</v>
      </c>
      <c r="D21" s="48">
        <f>C16-(C16*D20)</f>
        <v>9868.421052631573</v>
      </c>
      <c r="E21" s="48">
        <f>C16-(C16*E20)</f>
        <v>9868.421052631573</v>
      </c>
      <c r="F21" s="48">
        <f>C16-(C16*F20)</f>
        <v>29605.263157894748</v>
      </c>
      <c r="G21" s="48">
        <f>C16-(C16*G20)</f>
        <v>49342.10526315789</v>
      </c>
    </row>
    <row r="22" spans="1:7" ht="10.5">
      <c r="A22" s="51" t="s">
        <v>25</v>
      </c>
      <c r="B22" s="18"/>
      <c r="C22" s="34">
        <f>C16*C13</f>
        <v>4934.21052631579</v>
      </c>
      <c r="D22" s="37">
        <v>0</v>
      </c>
      <c r="E22" s="37">
        <v>0</v>
      </c>
      <c r="F22" s="37">
        <v>0</v>
      </c>
      <c r="G22" s="37">
        <v>0</v>
      </c>
    </row>
    <row r="23" spans="1:7" ht="10.5">
      <c r="A23" s="52" t="s">
        <v>40</v>
      </c>
      <c r="B23" s="18"/>
      <c r="C23" s="34"/>
      <c r="D23" s="47">
        <v>11160</v>
      </c>
      <c r="E23" s="47">
        <v>6360</v>
      </c>
      <c r="F23" s="47">
        <v>4200</v>
      </c>
      <c r="G23" s="47">
        <v>0</v>
      </c>
    </row>
    <row r="24" spans="1:7" ht="10.5">
      <c r="A24" s="52" t="s">
        <v>30</v>
      </c>
      <c r="B24" s="18"/>
      <c r="C24" s="34"/>
      <c r="D24" s="47">
        <v>150</v>
      </c>
      <c r="E24" s="47">
        <v>150</v>
      </c>
      <c r="F24" s="47">
        <v>150</v>
      </c>
      <c r="G24" s="47">
        <v>75</v>
      </c>
    </row>
    <row r="25" spans="1:7" ht="10.5">
      <c r="A25" s="52" t="s">
        <v>19</v>
      </c>
      <c r="B25" s="18"/>
      <c r="C25" s="34"/>
      <c r="D25" s="47">
        <v>1800</v>
      </c>
      <c r="E25" s="47">
        <v>1800</v>
      </c>
      <c r="F25" s="47">
        <v>0</v>
      </c>
      <c r="G25" s="47">
        <v>0</v>
      </c>
    </row>
    <row r="26" spans="1:7" ht="12" thickBot="1">
      <c r="A26" s="22" t="s">
        <v>15</v>
      </c>
      <c r="B26" s="18"/>
      <c r="C26" s="53">
        <v>1004</v>
      </c>
      <c r="D26" s="54">
        <v>1004</v>
      </c>
      <c r="E26" s="54">
        <v>1004</v>
      </c>
      <c r="F26" s="47">
        <v>0</v>
      </c>
      <c r="G26" s="47">
        <v>0</v>
      </c>
    </row>
    <row r="27" spans="1:7" ht="12.75" thickBot="1">
      <c r="A27" s="45" t="s">
        <v>20</v>
      </c>
      <c r="C27" s="35">
        <f>SUM(C21:C26)</f>
        <v>24688.21052631579</v>
      </c>
      <c r="D27" s="49">
        <f>SUM(D21:D26)</f>
        <v>23982.421052631573</v>
      </c>
      <c r="E27" s="49">
        <f>SUM(E21:E26)</f>
        <v>19182.421052631573</v>
      </c>
      <c r="F27" s="49">
        <f>SUM(F21:F26)</f>
        <v>33955.26315789475</v>
      </c>
      <c r="G27" s="49">
        <f>SUM(G21:G26)</f>
        <v>49417.10526315789</v>
      </c>
    </row>
    <row r="28" spans="1:7" ht="12">
      <c r="A28" s="45" t="s">
        <v>27</v>
      </c>
      <c r="C28" s="36">
        <f>C27/12</f>
        <v>2057.3508771929824</v>
      </c>
      <c r="D28" s="50">
        <f>D27/12</f>
        <v>1998.5350877192977</v>
      </c>
      <c r="E28" s="50">
        <f>E27/12</f>
        <v>1598.5350877192977</v>
      </c>
      <c r="F28" s="50">
        <f>F27/12</f>
        <v>2829.6052631578955</v>
      </c>
      <c r="G28" s="50">
        <f>G27/12</f>
        <v>4118.0921052631575</v>
      </c>
    </row>
    <row r="29" spans="1:7" ht="12">
      <c r="A29" s="57" t="s">
        <v>28</v>
      </c>
      <c r="B29" s="58"/>
      <c r="C29" s="59">
        <f>(C27-C21)/12</f>
        <v>494.8508771929825</v>
      </c>
      <c r="D29" s="60">
        <f>(D27-D21)/12</f>
        <v>1176.1666666666667</v>
      </c>
      <c r="E29" s="60">
        <f>(E27-E21)/12</f>
        <v>776.1666666666666</v>
      </c>
      <c r="F29" s="60">
        <f>(F27-F21)/12</f>
        <v>362.5</v>
      </c>
      <c r="G29" s="60">
        <f>(G27-G21)/12</f>
        <v>6.25</v>
      </c>
    </row>
    <row r="30" spans="1:7" ht="12">
      <c r="A30" s="57" t="s">
        <v>41</v>
      </c>
      <c r="B30" s="58"/>
      <c r="C30" s="59">
        <f>C16-C27</f>
        <v>73996</v>
      </c>
      <c r="D30" s="60">
        <f>C16-D27</f>
        <v>74701.78947368421</v>
      </c>
      <c r="E30" s="60">
        <f>C16-E27</f>
        <v>79501.78947368421</v>
      </c>
      <c r="F30" s="60">
        <f>C16-F27</f>
        <v>64728.94736842104</v>
      </c>
      <c r="G30" s="60">
        <f>C16-G27</f>
        <v>49267.10526315789</v>
      </c>
    </row>
    <row r="31" spans="1:7" ht="12">
      <c r="A31" s="45"/>
      <c r="D31" s="36"/>
      <c r="E31" s="36"/>
      <c r="F31" s="36"/>
      <c r="G31" s="36"/>
    </row>
    <row r="32" spans="1:3" ht="12.75">
      <c r="A32" s="29" t="s">
        <v>31</v>
      </c>
      <c r="C32" s="23"/>
    </row>
    <row r="33" spans="1:7" ht="10.5">
      <c r="A33" s="39" t="s">
        <v>32</v>
      </c>
      <c r="B33" s="25"/>
      <c r="C33" s="26"/>
      <c r="D33" s="43">
        <f>C28-D28</f>
        <v>58.81578947368462</v>
      </c>
      <c r="E33" s="43">
        <f>C28-E28</f>
        <v>458.8157894736846</v>
      </c>
      <c r="F33" s="43">
        <f>C28-F28</f>
        <v>-772.2543859649131</v>
      </c>
      <c r="G33" s="43">
        <f>C28-G28</f>
        <v>-2060.741228070175</v>
      </c>
    </row>
    <row r="34" spans="1:7" ht="10.5">
      <c r="A34" s="40" t="s">
        <v>16</v>
      </c>
      <c r="B34" s="25"/>
      <c r="C34" s="26"/>
      <c r="D34" s="43">
        <f>C27-D27</f>
        <v>705.7894736842172</v>
      </c>
      <c r="E34" s="43">
        <f>C27-E27</f>
        <v>5505.789473684217</v>
      </c>
      <c r="F34" s="43">
        <f>C27-F27</f>
        <v>-9267.052631578958</v>
      </c>
      <c r="G34" s="43">
        <f>C27-G27</f>
        <v>-24728.894736842103</v>
      </c>
    </row>
    <row r="35" spans="1:7" ht="10.5">
      <c r="A35" s="40" t="s">
        <v>17</v>
      </c>
      <c r="B35" s="25"/>
      <c r="C35" s="26"/>
      <c r="D35" s="43">
        <f>3*D34</f>
        <v>2117.3684210526517</v>
      </c>
      <c r="E35" s="43">
        <f>3*E34</f>
        <v>16517.36842105265</v>
      </c>
      <c r="F35" s="43">
        <f>3*F34</f>
        <v>-27801.157894736873</v>
      </c>
      <c r="G35" s="43">
        <f>3*G34</f>
        <v>-74186.6842105263</v>
      </c>
    </row>
    <row r="36" spans="1:7" ht="10.5">
      <c r="A36" s="40" t="s">
        <v>22</v>
      </c>
      <c r="B36" s="25"/>
      <c r="C36" s="27"/>
      <c r="D36" s="43">
        <f>5*D34</f>
        <v>3528.947368421086</v>
      </c>
      <c r="E36" s="43">
        <f>5*E34</f>
        <v>27528.947368421086</v>
      </c>
      <c r="F36" s="43">
        <f>5*F34</f>
        <v>-46335.26315789479</v>
      </c>
      <c r="G36" s="43">
        <f>5*G34</f>
        <v>-123644.47368421052</v>
      </c>
    </row>
    <row r="37" spans="1:7" ht="10.5">
      <c r="A37" s="24"/>
      <c r="B37" s="31"/>
      <c r="C37" s="27"/>
      <c r="D37" s="44"/>
      <c r="E37" s="44"/>
      <c r="F37" s="44"/>
      <c r="G37" s="44"/>
    </row>
    <row r="38" spans="1:3" ht="10.5">
      <c r="A38" s="21" t="s">
        <v>34</v>
      </c>
      <c r="C38" s="21" t="s">
        <v>1</v>
      </c>
    </row>
    <row r="39" spans="1:10" ht="10.5">
      <c r="A39" s="21" t="s">
        <v>35</v>
      </c>
      <c r="B39" s="42"/>
      <c r="C39" s="41" t="s">
        <v>14</v>
      </c>
      <c r="E39" s="46"/>
      <c r="F39" s="46"/>
      <c r="G39" s="46"/>
      <c r="H39" s="46"/>
      <c r="I39" s="46"/>
      <c r="J39" s="42"/>
    </row>
    <row r="40" spans="1:10" ht="10.5">
      <c r="A40" s="21" t="s">
        <v>0</v>
      </c>
      <c r="B40" s="42"/>
      <c r="C40" s="41" t="s">
        <v>33</v>
      </c>
      <c r="E40" s="46"/>
      <c r="F40" s="46"/>
      <c r="G40" s="46"/>
      <c r="H40" s="46"/>
      <c r="I40" s="46"/>
      <c r="J40" s="42"/>
    </row>
    <row r="41" spans="1:10" ht="10.5">
      <c r="A41" s="21" t="s">
        <v>42</v>
      </c>
      <c r="B41" s="42"/>
      <c r="C41" s="46" t="s">
        <v>21</v>
      </c>
      <c r="E41" s="46"/>
      <c r="F41" s="46"/>
      <c r="G41" s="46"/>
      <c r="H41" s="46"/>
      <c r="I41" s="46"/>
      <c r="J41" s="42"/>
    </row>
    <row r="42" spans="1:10" ht="10.5">
      <c r="A42" s="21" t="s">
        <v>43</v>
      </c>
      <c r="B42" s="42"/>
      <c r="C42" s="41" t="s">
        <v>18</v>
      </c>
      <c r="E42" s="46"/>
      <c r="F42" s="46"/>
      <c r="G42" s="46"/>
      <c r="H42" s="46"/>
      <c r="I42" s="46"/>
      <c r="J42" s="42"/>
    </row>
    <row r="43" ht="10.5">
      <c r="D43" s="46"/>
    </row>
    <row r="44" ht="10.5">
      <c r="A44" s="21"/>
    </row>
  </sheetData>
  <sheetProtection/>
  <printOptions/>
  <pageMargins left="0.75" right="0.75" top="1" bottom="1" header="0.5" footer="0.5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Hunt and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Hunt</dc:creator>
  <cp:keywords/>
  <dc:description/>
  <cp:lastModifiedBy>Carolina Westers</cp:lastModifiedBy>
  <cp:lastPrinted>2008-12-02T15:03:36Z</cp:lastPrinted>
  <dcterms:created xsi:type="dcterms:W3CDTF">2001-04-17T18:19:30Z</dcterms:created>
  <dcterms:modified xsi:type="dcterms:W3CDTF">2013-12-16T16:19:11Z</dcterms:modified>
  <cp:category/>
  <cp:version/>
  <cp:contentType/>
  <cp:contentStatus/>
</cp:coreProperties>
</file>